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8/"/>
    </mc:Choice>
  </mc:AlternateContent>
  <xr:revisionPtr revIDLastSave="0" documentId="8_{E4EA9F9E-E850-452C-8405-07E7E5C07590}" xr6:coauthVersionLast="46" xr6:coauthVersionMax="46" xr10:uidLastSave="{00000000-0000-0000-0000-000000000000}"/>
  <bookViews>
    <workbookView xWindow="-110" yWindow="-110" windowWidth="19420" windowHeight="10420" xr2:uid="{ACEEAB35-2680-436E-8D57-3ECEF2F3D2A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<sst xmlns="http://schemas.openxmlformats.org/spreadsheetml/2006/main" count="265" uniqueCount="80">
  <si>
    <t>Dettaglio Domande Pagabili Decreto 488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</si>
  <si>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</si>
  <si>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</si>
  <si>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</si>
  <si>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</si>
  <si>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</si>
  <si>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</si>
  <si>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</si>
  <si>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</si>
  <si>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</si>
  <si>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</si>
  <si>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</si>
  <si>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</si>
  <si>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</si>
  <si>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</si>
  <si>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</si>
  <si>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</si>
  <si>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</si>
  <si>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</si>
  <si>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</si>
  <si>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</si>
  <si>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</si>
  <si>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</si>
  <si>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</si>
  <si>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</si>
  <si>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</si>
  <si>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</si>
  <si>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</si>
  <si>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</si>
  <si>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</si>
  <si>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</si>
  <si>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</si>
  <si>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</si>
  <si>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</si>
  <si>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</si>
  <si>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Ordinario</t>
  </si>
  <si>
    <t>Misure a Superficie</t>
  </si>
  <si>
    <t>CAA Coldiretti srl</t>
  </si>
  <si>
    <t>CAA CIA srl</t>
  </si>
  <si>
    <t>CAA-CAF AGRI S.R.L.</t>
  </si>
  <si>
    <t>CAA LiberiAgricoltori srl già CAA AGCI srl</t>
  </si>
  <si>
    <t>SI</t>
  </si>
  <si>
    <t>SAL</t>
  </si>
  <si>
    <t>MARCHE</t>
  </si>
  <si>
    <t>CAA CAF AGRI - ASCOLI PICENO - 222</t>
  </si>
  <si>
    <t>CIOCCHETTI STEFANO</t>
  </si>
  <si>
    <t>AGEA.ASR.2021.1117789</t>
  </si>
  <si>
    <t>VALENTINI GIOVAMBATTISTA</t>
  </si>
  <si>
    <t>SERV. DEC. AGRICOLTURA E ALIMENTAZIONE - ANCONA</t>
  </si>
  <si>
    <t>CAA Coldiretti - ANCONA - 003</t>
  </si>
  <si>
    <t>SOCIETA' AGRICOLA MOSCI PAOLO-ROBERTO-LORENZO SOCIETA' SEMPLICE</t>
  </si>
  <si>
    <t>AGEA.ASR.2021.1126613</t>
  </si>
  <si>
    <t>SERV. DEC. AGRICOLTURA E ALIM. -ASCOLI PICENO</t>
  </si>
  <si>
    <t>MAZZARELLI SIMONE</t>
  </si>
  <si>
    <t>AGEA.ASR.2021.1112604</t>
  </si>
  <si>
    <t>SERV. DEC. AGRICOLTURA E ALIMENTAZIONE - PESARO</t>
  </si>
  <si>
    <t>CAA CIA - PESARO E URBINO - 007</t>
  </si>
  <si>
    <t>CAMBORATA MARTA</t>
  </si>
  <si>
    <t>AGEA.ASR.2021.1112098</t>
  </si>
  <si>
    <t>SERV. DEC. AGRICOLTURA E ALIM. - MACERATA</t>
  </si>
  <si>
    <t>ALEOTTI GIOVAN BATTISTA</t>
  </si>
  <si>
    <t>CARAFFA POMPONIO</t>
  </si>
  <si>
    <t>CAA Coldiretti - MACERATA - 017</t>
  </si>
  <si>
    <t>CARSETTI ROLANDO</t>
  </si>
  <si>
    <t>CAA Coldiretti - ASCOLI PICENO - 025</t>
  </si>
  <si>
    <t>LODDO LEONARDO</t>
  </si>
  <si>
    <t>PAZZAGLINI PIETRO</t>
  </si>
  <si>
    <t>SABBATINI MATTEO</t>
  </si>
  <si>
    <t>SABBATINI MAURIZIO</t>
  </si>
  <si>
    <t>CAA LiberiAgricoltori - MACERATA - 002</t>
  </si>
  <si>
    <t>SOCIETA' AGRICOLA LO ZAFFERANO DI ORSINI GIAN MARCO E MARA S.S.</t>
  </si>
  <si>
    <t>VENANZANGELI PIERA</t>
  </si>
  <si>
    <t>CAA Coldiretti - PESARO E URBINO - 001</t>
  </si>
  <si>
    <t>SOCIETA' AGRICOLA FRISONI DEL FURLO DI AMANTINI E BUCCHI S.S.</t>
  </si>
  <si>
    <t>AGEA.ASR.2021.1112108</t>
  </si>
  <si>
    <t>COMUNE DI MOGLIANO</t>
  </si>
  <si>
    <t>AGEA.ASR.2021.1117832</t>
  </si>
  <si>
    <t>Anticipo</t>
  </si>
  <si>
    <t>SOC.AGR."LA CORTE"DI CONTI GIULIANO E FELICIONI GIORGIO S.S.</t>
  </si>
  <si>
    <t>AGEA.ASR.2021.1112622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</si>
</sst>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5590-202A-496B-A531-CAD818D00CD1}">
  <dimension ref="A1:Z20"/>
  <sheetViews>
    <sheetView showGridLines="0" tabSelected="1" workbookViewId="0">
      <selection activeCell="H23" sqref="H2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542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43</v>
      </c>
      <c r="D4" s="7" t="s">
        <v>43</v>
      </c>
      <c r="E4" s="7" t="s">
        <v>39</v>
      </c>
      <c r="F4" s="7" t="s">
        <v>44</v>
      </c>
      <c r="G4" s="7">
        <v>2017</v>
      </c>
      <c r="H4" s="7" t="str">
        <f>CONCATENATE("14270269690")</f>
        <v>14270269690</v>
      </c>
      <c r="I4" s="7" t="s">
        <v>30</v>
      </c>
      <c r="J4" s="7" t="s">
        <v>31</v>
      </c>
      <c r="K4" s="7" t="str">
        <f>CONCATENATE("")</f>
        <v/>
      </c>
      <c r="L4" s="7" t="str">
        <f>CONCATENATE("19 19.2 6b")</f>
        <v>19 19.2 6b</v>
      </c>
      <c r="M4" s="7" t="str">
        <f>CONCATENATE("CCCSFN86P27L191T")</f>
        <v>CCCSFN86P27L191T</v>
      </c>
      <c r="N4" s="7" t="s">
        <v>45</v>
      </c>
      <c r="O4" s="7" t="s">
        <v>46</v>
      </c>
      <c r="P4" s="8">
        <v>44480</v>
      </c>
      <c r="Q4" s="7" t="s">
        <v>32</v>
      </c>
      <c r="R4" s="7" t="s">
        <v>42</v>
      </c>
      <c r="S4" s="7" t="s">
        <v>34</v>
      </c>
      <c r="T4" s="7"/>
      <c r="U4" s="7" t="s">
        <v>35</v>
      </c>
      <c r="V4" s="9">
        <v>20000</v>
      </c>
      <c r="W4" s="9">
        <v>8624</v>
      </c>
      <c r="X4" s="9">
        <v>7964</v>
      </c>
      <c r="Y4" s="7">
        <v>0</v>
      </c>
      <c r="Z4" s="9">
        <v>3412</v>
      </c>
    </row>
    <row r="5" spans="1:26" x14ac:dyDescent="0.35">
      <c r="A5" s="7" t="s">
        <v>27</v>
      </c>
      <c r="B5" s="7" t="s">
        <v>28</v>
      </c>
      <c r="C5" s="7" t="s">
        <v>43</v>
      </c>
      <c r="D5" s="7" t="s">
        <v>43</v>
      </c>
      <c r="E5" s="7" t="s">
        <v>29</v>
      </c>
      <c r="F5" s="7" t="s">
        <v>29</v>
      </c>
      <c r="G5" s="7">
        <v>2017</v>
      </c>
      <c r="H5" s="7" t="str">
        <f>CONCATENATE("14270269708")</f>
        <v>14270269708</v>
      </c>
      <c r="I5" s="7" t="s">
        <v>30</v>
      </c>
      <c r="J5" s="7" t="s">
        <v>31</v>
      </c>
      <c r="K5" s="7" t="str">
        <f>CONCATENATE("")</f>
        <v/>
      </c>
      <c r="L5" s="7" t="str">
        <f>CONCATENATE("19 19.2 6b")</f>
        <v>19 19.2 6b</v>
      </c>
      <c r="M5" s="7" t="str">
        <f>CONCATENATE("VLNGMB82L09B474I")</f>
        <v>VLNGMB82L09B474I</v>
      </c>
      <c r="N5" s="7" t="s">
        <v>47</v>
      </c>
      <c r="O5" s="7" t="s">
        <v>46</v>
      </c>
      <c r="P5" s="8">
        <v>44480</v>
      </c>
      <c r="Q5" s="7" t="s">
        <v>32</v>
      </c>
      <c r="R5" s="7" t="s">
        <v>42</v>
      </c>
      <c r="S5" s="7" t="s">
        <v>34</v>
      </c>
      <c r="T5" s="7"/>
      <c r="U5" s="7" t="s">
        <v>35</v>
      </c>
      <c r="V5" s="9">
        <v>20000</v>
      </c>
      <c r="W5" s="9">
        <v>8624</v>
      </c>
      <c r="X5" s="9">
        <v>7964</v>
      </c>
      <c r="Y5" s="7">
        <v>0</v>
      </c>
      <c r="Z5" s="9">
        <v>3412</v>
      </c>
    </row>
    <row r="6" spans="1:26" ht="17.5" x14ac:dyDescent="0.35">
      <c r="A6" s="7" t="s">
        <v>27</v>
      </c>
      <c r="B6" s="7" t="s">
        <v>36</v>
      </c>
      <c r="C6" s="7" t="s">
        <v>43</v>
      </c>
      <c r="D6" s="7" t="s">
        <v>48</v>
      </c>
      <c r="E6" s="7" t="s">
        <v>37</v>
      </c>
      <c r="F6" s="7" t="s">
        <v>49</v>
      </c>
      <c r="G6" s="7">
        <v>2020</v>
      </c>
      <c r="H6" s="7" t="str">
        <f>CONCATENATE("04241316944")</f>
        <v>04241316944</v>
      </c>
      <c r="I6" s="7" t="s">
        <v>30</v>
      </c>
      <c r="J6" s="7" t="s">
        <v>31</v>
      </c>
      <c r="K6" s="7" t="str">
        <f>CONCATENATE("")</f>
        <v/>
      </c>
      <c r="L6" s="7" t="str">
        <f>CONCATENATE("10 10.1 4a")</f>
        <v>10 10.1 4a</v>
      </c>
      <c r="M6" s="7" t="str">
        <f>CONCATENATE("01474980420")</f>
        <v>01474980420</v>
      </c>
      <c r="N6" s="7" t="s">
        <v>50</v>
      </c>
      <c r="O6" s="7" t="s">
        <v>51</v>
      </c>
      <c r="P6" s="8">
        <v>44480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7">
        <v>446.32</v>
      </c>
      <c r="W6" s="7">
        <v>192.45</v>
      </c>
      <c r="X6" s="7">
        <v>177.72</v>
      </c>
      <c r="Y6" s="7">
        <v>0</v>
      </c>
      <c r="Z6" s="7">
        <v>76.150000000000006</v>
      </c>
    </row>
    <row r="7" spans="1:26" ht="17.5" x14ac:dyDescent="0.35">
      <c r="A7" s="7" t="s">
        <v>27</v>
      </c>
      <c r="B7" s="7" t="s">
        <v>28</v>
      </c>
      <c r="C7" s="7" t="s">
        <v>43</v>
      </c>
      <c r="D7" s="7" t="s">
        <v>52</v>
      </c>
      <c r="E7" s="7" t="s">
        <v>39</v>
      </c>
      <c r="F7" s="7" t="s">
        <v>44</v>
      </c>
      <c r="G7" s="7">
        <v>2017</v>
      </c>
      <c r="H7" s="7" t="str">
        <f>CONCATENATE("14270268056")</f>
        <v>14270268056</v>
      </c>
      <c r="I7" s="7" t="s">
        <v>30</v>
      </c>
      <c r="J7" s="7" t="s">
        <v>31</v>
      </c>
      <c r="K7" s="7" t="str">
        <f>CONCATENATE("")</f>
        <v/>
      </c>
      <c r="L7" s="7" t="str">
        <f>CONCATENATE("4 4.4 4c")</f>
        <v>4 4.4 4c</v>
      </c>
      <c r="M7" s="7" t="str">
        <f>CONCATENATE("MZZSMN78T07H769O")</f>
        <v>MZZSMN78T07H769O</v>
      </c>
      <c r="N7" s="7" t="s">
        <v>53</v>
      </c>
      <c r="O7" s="7" t="s">
        <v>54</v>
      </c>
      <c r="P7" s="8">
        <v>44480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7">
        <v>682.35</v>
      </c>
      <c r="W7" s="7">
        <v>294.23</v>
      </c>
      <c r="X7" s="7">
        <v>271.70999999999998</v>
      </c>
      <c r="Y7" s="7">
        <v>0</v>
      </c>
      <c r="Z7" s="7">
        <v>116.41</v>
      </c>
    </row>
    <row r="8" spans="1:26" ht="17.5" x14ac:dyDescent="0.35">
      <c r="A8" s="7" t="s">
        <v>27</v>
      </c>
      <c r="B8" s="7" t="s">
        <v>36</v>
      </c>
      <c r="C8" s="7" t="s">
        <v>43</v>
      </c>
      <c r="D8" s="7" t="s">
        <v>55</v>
      </c>
      <c r="E8" s="7" t="s">
        <v>38</v>
      </c>
      <c r="F8" s="7" t="s">
        <v>56</v>
      </c>
      <c r="G8" s="7">
        <v>2017</v>
      </c>
      <c r="H8" s="7" t="str">
        <f>CONCATENATE("74240632302")</f>
        <v>74240632302</v>
      </c>
      <c r="I8" s="7" t="s">
        <v>30</v>
      </c>
      <c r="J8" s="7" t="s">
        <v>31</v>
      </c>
      <c r="K8" s="7" t="str">
        <f>CONCATENATE("")</f>
        <v/>
      </c>
      <c r="L8" s="7" t="str">
        <f>CONCATENATE("10 10.1 4a")</f>
        <v>10 10.1 4a</v>
      </c>
      <c r="M8" s="7" t="str">
        <f>CONCATENATE("CMBMRT77M60B352T")</f>
        <v>CMBMRT77M60B352T</v>
      </c>
      <c r="N8" s="7" t="s">
        <v>57</v>
      </c>
      <c r="O8" s="7" t="s">
        <v>58</v>
      </c>
      <c r="P8" s="8">
        <v>44480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2668.19</v>
      </c>
      <c r="W8" s="9">
        <v>1150.52</v>
      </c>
      <c r="X8" s="9">
        <v>1062.47</v>
      </c>
      <c r="Y8" s="7">
        <v>0</v>
      </c>
      <c r="Z8" s="7">
        <v>455.2</v>
      </c>
    </row>
    <row r="9" spans="1:26" x14ac:dyDescent="0.35">
      <c r="A9" s="7" t="s">
        <v>27</v>
      </c>
      <c r="B9" s="7" t="s">
        <v>28</v>
      </c>
      <c r="C9" s="7" t="s">
        <v>43</v>
      </c>
      <c r="D9" s="7" t="s">
        <v>59</v>
      </c>
      <c r="E9" s="7" t="s">
        <v>29</v>
      </c>
      <c r="F9" s="7" t="s">
        <v>29</v>
      </c>
      <c r="G9" s="7">
        <v>2017</v>
      </c>
      <c r="H9" s="7" t="str">
        <f>CONCATENATE("14270268080")</f>
        <v>14270268080</v>
      </c>
      <c r="I9" s="7" t="s">
        <v>30</v>
      </c>
      <c r="J9" s="7" t="s">
        <v>31</v>
      </c>
      <c r="K9" s="7" t="str">
        <f>CONCATENATE("")</f>
        <v/>
      </c>
      <c r="L9" s="7" t="str">
        <f>CONCATENATE("4 4.4 4c")</f>
        <v>4 4.4 4c</v>
      </c>
      <c r="M9" s="7" t="str">
        <f>CONCATENATE("LTTGNB95T03B474H")</f>
        <v>LTTGNB95T03B474H</v>
      </c>
      <c r="N9" s="7" t="s">
        <v>60</v>
      </c>
      <c r="O9" s="7" t="s">
        <v>54</v>
      </c>
      <c r="P9" s="8">
        <v>44480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6547.5</v>
      </c>
      <c r="W9" s="9">
        <v>2823.28</v>
      </c>
      <c r="X9" s="9">
        <v>2607.21</v>
      </c>
      <c r="Y9" s="7">
        <v>0</v>
      </c>
      <c r="Z9" s="9">
        <v>1117.01</v>
      </c>
    </row>
    <row r="10" spans="1:26" x14ac:dyDescent="0.35">
      <c r="A10" s="7" t="s">
        <v>27</v>
      </c>
      <c r="B10" s="7" t="s">
        <v>28</v>
      </c>
      <c r="C10" s="7" t="s">
        <v>43</v>
      </c>
      <c r="D10" s="7" t="s">
        <v>59</v>
      </c>
      <c r="E10" s="7" t="s">
        <v>29</v>
      </c>
      <c r="F10" s="7" t="s">
        <v>29</v>
      </c>
      <c r="G10" s="7">
        <v>2017</v>
      </c>
      <c r="H10" s="7" t="str">
        <f>CONCATENATE("14270268148")</f>
        <v>14270268148</v>
      </c>
      <c r="I10" s="7" t="s">
        <v>30</v>
      </c>
      <c r="J10" s="7" t="s">
        <v>31</v>
      </c>
      <c r="K10" s="7" t="str">
        <f>CONCATENATE("")</f>
        <v/>
      </c>
      <c r="L10" s="7" t="str">
        <f>CONCATENATE("4 4.4 4c")</f>
        <v>4 4.4 4c</v>
      </c>
      <c r="M10" s="7" t="str">
        <f>CONCATENATE("CRFPPN66A10M078Z")</f>
        <v>CRFPPN66A10M078Z</v>
      </c>
      <c r="N10" s="7" t="s">
        <v>61</v>
      </c>
      <c r="O10" s="7" t="s">
        <v>54</v>
      </c>
      <c r="P10" s="8">
        <v>44480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3375</v>
      </c>
      <c r="W10" s="9">
        <v>1455.3</v>
      </c>
      <c r="X10" s="9">
        <v>1343.93</v>
      </c>
      <c r="Y10" s="7">
        <v>0</v>
      </c>
      <c r="Z10" s="7">
        <v>575.77</v>
      </c>
    </row>
    <row r="11" spans="1:26" x14ac:dyDescent="0.35">
      <c r="A11" s="7" t="s">
        <v>27</v>
      </c>
      <c r="B11" s="7" t="s">
        <v>28</v>
      </c>
      <c r="C11" s="7" t="s">
        <v>43</v>
      </c>
      <c r="D11" s="7" t="s">
        <v>59</v>
      </c>
      <c r="E11" s="7" t="s">
        <v>37</v>
      </c>
      <c r="F11" s="7" t="s">
        <v>62</v>
      </c>
      <c r="G11" s="7">
        <v>2017</v>
      </c>
      <c r="H11" s="7" t="str">
        <f>CONCATENATE("14270268106")</f>
        <v>14270268106</v>
      </c>
      <c r="I11" s="7" t="s">
        <v>30</v>
      </c>
      <c r="J11" s="7" t="s">
        <v>31</v>
      </c>
      <c r="K11" s="7" t="str">
        <f>CONCATENATE("")</f>
        <v/>
      </c>
      <c r="L11" s="7" t="str">
        <f>CONCATENATE("4 4.4 4c")</f>
        <v>4 4.4 4c</v>
      </c>
      <c r="M11" s="7" t="str">
        <f>CONCATENATE("CRSRND69S02D429U")</f>
        <v>CRSRND69S02D429U</v>
      </c>
      <c r="N11" s="7" t="s">
        <v>63</v>
      </c>
      <c r="O11" s="7" t="s">
        <v>54</v>
      </c>
      <c r="P11" s="8">
        <v>44480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3011.85</v>
      </c>
      <c r="W11" s="9">
        <v>1298.71</v>
      </c>
      <c r="X11" s="9">
        <v>1199.32</v>
      </c>
      <c r="Y11" s="7">
        <v>0</v>
      </c>
      <c r="Z11" s="7">
        <v>513.82000000000005</v>
      </c>
    </row>
    <row r="12" spans="1:26" x14ac:dyDescent="0.35">
      <c r="A12" s="7" t="s">
        <v>27</v>
      </c>
      <c r="B12" s="7" t="s">
        <v>28</v>
      </c>
      <c r="C12" s="7" t="s">
        <v>43</v>
      </c>
      <c r="D12" s="7" t="s">
        <v>52</v>
      </c>
      <c r="E12" s="7" t="s">
        <v>37</v>
      </c>
      <c r="F12" s="7" t="s">
        <v>64</v>
      </c>
      <c r="G12" s="7">
        <v>2017</v>
      </c>
      <c r="H12" s="7" t="str">
        <f>CONCATENATE("14270268130")</f>
        <v>14270268130</v>
      </c>
      <c r="I12" s="7" t="s">
        <v>30</v>
      </c>
      <c r="J12" s="7" t="s">
        <v>31</v>
      </c>
      <c r="K12" s="7" t="str">
        <f>CONCATENATE("")</f>
        <v/>
      </c>
      <c r="L12" s="7" t="str">
        <f>CONCATENATE("4 4.4 4c")</f>
        <v>4 4.4 4c</v>
      </c>
      <c r="M12" s="7" t="str">
        <f>CONCATENATE("LDDLRD85C02D542R")</f>
        <v>LDDLRD85C02D542R</v>
      </c>
      <c r="N12" s="7" t="s">
        <v>65</v>
      </c>
      <c r="O12" s="7" t="s">
        <v>54</v>
      </c>
      <c r="P12" s="8">
        <v>44480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24715</v>
      </c>
      <c r="W12" s="9">
        <v>10657.11</v>
      </c>
      <c r="X12" s="9">
        <v>9841.51</v>
      </c>
      <c r="Y12" s="7">
        <v>0</v>
      </c>
      <c r="Z12" s="9">
        <v>4216.38</v>
      </c>
    </row>
    <row r="13" spans="1:26" x14ac:dyDescent="0.35">
      <c r="A13" s="7" t="s">
        <v>27</v>
      </c>
      <c r="B13" s="7" t="s">
        <v>28</v>
      </c>
      <c r="C13" s="7" t="s">
        <v>43</v>
      </c>
      <c r="D13" s="7" t="s">
        <v>59</v>
      </c>
      <c r="E13" s="7" t="s">
        <v>37</v>
      </c>
      <c r="F13" s="7" t="s">
        <v>62</v>
      </c>
      <c r="G13" s="7">
        <v>2017</v>
      </c>
      <c r="H13" s="7" t="str">
        <f>CONCATENATE("14270268072")</f>
        <v>14270268072</v>
      </c>
      <c r="I13" s="7" t="s">
        <v>30</v>
      </c>
      <c r="J13" s="7" t="s">
        <v>31</v>
      </c>
      <c r="K13" s="7" t="str">
        <f>CONCATENATE("")</f>
        <v/>
      </c>
      <c r="L13" s="7" t="str">
        <f>CONCATENATE("4 4.4 4c")</f>
        <v>4 4.4 4c</v>
      </c>
      <c r="M13" s="7" t="str">
        <f>CONCATENATE("PZZPTR34A27C267C")</f>
        <v>PZZPTR34A27C267C</v>
      </c>
      <c r="N13" s="7" t="s">
        <v>66</v>
      </c>
      <c r="O13" s="7" t="s">
        <v>54</v>
      </c>
      <c r="P13" s="8">
        <v>44480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1488.66</v>
      </c>
      <c r="W13" s="7">
        <v>641.91</v>
      </c>
      <c r="X13" s="7">
        <v>592.78</v>
      </c>
      <c r="Y13" s="7">
        <v>0</v>
      </c>
      <c r="Z13" s="7">
        <v>253.97</v>
      </c>
    </row>
    <row r="14" spans="1:26" x14ac:dyDescent="0.35">
      <c r="A14" s="7" t="s">
        <v>27</v>
      </c>
      <c r="B14" s="7" t="s">
        <v>28</v>
      </c>
      <c r="C14" s="7" t="s">
        <v>43</v>
      </c>
      <c r="D14" s="7" t="s">
        <v>59</v>
      </c>
      <c r="E14" s="7" t="s">
        <v>29</v>
      </c>
      <c r="F14" s="7" t="s">
        <v>29</v>
      </c>
      <c r="G14" s="7">
        <v>2017</v>
      </c>
      <c r="H14" s="7" t="str">
        <f>CONCATENATE("14270268064")</f>
        <v>14270268064</v>
      </c>
      <c r="I14" s="7" t="s">
        <v>30</v>
      </c>
      <c r="J14" s="7" t="s">
        <v>31</v>
      </c>
      <c r="K14" s="7" t="str">
        <f>CONCATENATE("")</f>
        <v/>
      </c>
      <c r="L14" s="7" t="str">
        <f>CONCATENATE("4 4.4 4c")</f>
        <v>4 4.4 4c</v>
      </c>
      <c r="M14" s="7" t="str">
        <f>CONCATENATE("SBBMTT98H09G478K")</f>
        <v>SBBMTT98H09G478K</v>
      </c>
      <c r="N14" s="7" t="s">
        <v>67</v>
      </c>
      <c r="O14" s="7" t="s">
        <v>54</v>
      </c>
      <c r="P14" s="8">
        <v>44480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5212.3500000000004</v>
      </c>
      <c r="W14" s="9">
        <v>2247.5700000000002</v>
      </c>
      <c r="X14" s="9">
        <v>2075.56</v>
      </c>
      <c r="Y14" s="7">
        <v>0</v>
      </c>
      <c r="Z14" s="7">
        <v>889.22</v>
      </c>
    </row>
    <row r="15" spans="1:26" x14ac:dyDescent="0.35">
      <c r="A15" s="7" t="s">
        <v>27</v>
      </c>
      <c r="B15" s="7" t="s">
        <v>28</v>
      </c>
      <c r="C15" s="7" t="s">
        <v>43</v>
      </c>
      <c r="D15" s="7" t="s">
        <v>59</v>
      </c>
      <c r="E15" s="7" t="s">
        <v>29</v>
      </c>
      <c r="F15" s="7" t="s">
        <v>29</v>
      </c>
      <c r="G15" s="7">
        <v>2017</v>
      </c>
      <c r="H15" s="7" t="str">
        <f>CONCATENATE("14270268098")</f>
        <v>14270268098</v>
      </c>
      <c r="I15" s="7" t="s">
        <v>30</v>
      </c>
      <c r="J15" s="7" t="s">
        <v>31</v>
      </c>
      <c r="K15" s="7" t="str">
        <f>CONCATENATE("")</f>
        <v/>
      </c>
      <c r="L15" s="7" t="str">
        <f>CONCATENATE("4 4.4 4c")</f>
        <v>4 4.4 4c</v>
      </c>
      <c r="M15" s="7" t="str">
        <f>CONCATENATE("SBBMRZ58R08M078P")</f>
        <v>SBBMRZ58R08M078P</v>
      </c>
      <c r="N15" s="7" t="s">
        <v>68</v>
      </c>
      <c r="O15" s="7" t="s">
        <v>54</v>
      </c>
      <c r="P15" s="8">
        <v>44480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12650</v>
      </c>
      <c r="W15" s="9">
        <v>5454.68</v>
      </c>
      <c r="X15" s="9">
        <v>5037.2299999999996</v>
      </c>
      <c r="Y15" s="7">
        <v>0</v>
      </c>
      <c r="Z15" s="9">
        <v>2158.09</v>
      </c>
    </row>
    <row r="16" spans="1:26" x14ac:dyDescent="0.35">
      <c r="A16" s="7" t="s">
        <v>27</v>
      </c>
      <c r="B16" s="7" t="s">
        <v>28</v>
      </c>
      <c r="C16" s="7" t="s">
        <v>43</v>
      </c>
      <c r="D16" s="7" t="s">
        <v>59</v>
      </c>
      <c r="E16" s="7" t="s">
        <v>40</v>
      </c>
      <c r="F16" s="7" t="s">
        <v>69</v>
      </c>
      <c r="G16" s="7">
        <v>2017</v>
      </c>
      <c r="H16" s="7" t="str">
        <f>CONCATENATE("14270268049")</f>
        <v>14270268049</v>
      </c>
      <c r="I16" s="7" t="s">
        <v>30</v>
      </c>
      <c r="J16" s="7" t="s">
        <v>31</v>
      </c>
      <c r="K16" s="7" t="str">
        <f>CONCATENATE("")</f>
        <v/>
      </c>
      <c r="L16" s="7" t="str">
        <f>CONCATENATE("4 4.4 4c")</f>
        <v>4 4.4 4c</v>
      </c>
      <c r="M16" s="7" t="str">
        <f>CONCATENATE("01674610439")</f>
        <v>01674610439</v>
      </c>
      <c r="N16" s="7" t="s">
        <v>70</v>
      </c>
      <c r="O16" s="7" t="s">
        <v>54</v>
      </c>
      <c r="P16" s="8">
        <v>44480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4714.2</v>
      </c>
      <c r="W16" s="9">
        <v>2032.76</v>
      </c>
      <c r="X16" s="9">
        <v>1877.19</v>
      </c>
      <c r="Y16" s="7">
        <v>0</v>
      </c>
      <c r="Z16" s="7">
        <v>804.25</v>
      </c>
    </row>
    <row r="17" spans="1:26" x14ac:dyDescent="0.35">
      <c r="A17" s="7" t="s">
        <v>27</v>
      </c>
      <c r="B17" s="7" t="s">
        <v>28</v>
      </c>
      <c r="C17" s="7" t="s">
        <v>43</v>
      </c>
      <c r="D17" s="7" t="s">
        <v>59</v>
      </c>
      <c r="E17" s="7" t="s">
        <v>29</v>
      </c>
      <c r="F17" s="7" t="s">
        <v>29</v>
      </c>
      <c r="G17" s="7">
        <v>2017</v>
      </c>
      <c r="H17" s="7" t="str">
        <f>CONCATENATE("14270268155")</f>
        <v>14270268155</v>
      </c>
      <c r="I17" s="7" t="s">
        <v>30</v>
      </c>
      <c r="J17" s="7" t="s">
        <v>31</v>
      </c>
      <c r="K17" s="7" t="str">
        <f>CONCATENATE("")</f>
        <v/>
      </c>
      <c r="L17" s="7" t="str">
        <f>CONCATENATE("4 4.4 4c")</f>
        <v>4 4.4 4c</v>
      </c>
      <c r="M17" s="7" t="str">
        <f>CONCATENATE("VNNPRI71C70I436K")</f>
        <v>VNNPRI71C70I436K</v>
      </c>
      <c r="N17" s="7" t="s">
        <v>71</v>
      </c>
      <c r="O17" s="7" t="s">
        <v>54</v>
      </c>
      <c r="P17" s="8">
        <v>44480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8910</v>
      </c>
      <c r="W17" s="9">
        <v>3841.99</v>
      </c>
      <c r="X17" s="9">
        <v>3547.96</v>
      </c>
      <c r="Y17" s="7">
        <v>0</v>
      </c>
      <c r="Z17" s="9">
        <v>1520.05</v>
      </c>
    </row>
    <row r="18" spans="1:26" x14ac:dyDescent="0.35">
      <c r="A18" s="7" t="s">
        <v>27</v>
      </c>
      <c r="B18" s="7" t="s">
        <v>36</v>
      </c>
      <c r="C18" s="7" t="s">
        <v>43</v>
      </c>
      <c r="D18" s="7" t="s">
        <v>55</v>
      </c>
      <c r="E18" s="7" t="s">
        <v>37</v>
      </c>
      <c r="F18" s="7" t="s">
        <v>72</v>
      </c>
      <c r="G18" s="7">
        <v>2020</v>
      </c>
      <c r="H18" s="7" t="str">
        <f>CONCATENATE("04241072737")</f>
        <v>04241072737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11.1 4b")</f>
        <v>11 11.1 4b</v>
      </c>
      <c r="M18" s="7" t="str">
        <f>CONCATENATE("02444870410")</f>
        <v>02444870410</v>
      </c>
      <c r="N18" s="7" t="s">
        <v>73</v>
      </c>
      <c r="O18" s="7" t="s">
        <v>74</v>
      </c>
      <c r="P18" s="8">
        <v>44480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2712.44</v>
      </c>
      <c r="W18" s="9">
        <v>1169.5999999999999</v>
      </c>
      <c r="X18" s="9">
        <v>1080.0899999999999</v>
      </c>
      <c r="Y18" s="7">
        <v>0</v>
      </c>
      <c r="Z18" s="7">
        <v>462.75</v>
      </c>
    </row>
    <row r="19" spans="1:26" x14ac:dyDescent="0.35">
      <c r="A19" s="7" t="s">
        <v>27</v>
      </c>
      <c r="B19" s="7" t="s">
        <v>28</v>
      </c>
      <c r="C19" s="7" t="s">
        <v>43</v>
      </c>
      <c r="D19" s="7" t="s">
        <v>43</v>
      </c>
      <c r="E19" s="7" t="s">
        <v>29</v>
      </c>
      <c r="F19" s="7" t="s">
        <v>29</v>
      </c>
      <c r="G19" s="7">
        <v>2017</v>
      </c>
      <c r="H19" s="7" t="str">
        <f>CONCATENATE("14270269716")</f>
        <v>14270269716</v>
      </c>
      <c r="I19" s="7" t="s">
        <v>30</v>
      </c>
      <c r="J19" s="7" t="s">
        <v>31</v>
      </c>
      <c r="K19" s="7" t="str">
        <f>CONCATENATE("")</f>
        <v/>
      </c>
      <c r="L19" s="7" t="str">
        <f>CONCATENATE("19 19.2 6b")</f>
        <v>19 19.2 6b</v>
      </c>
      <c r="M19" s="7" t="str">
        <f>CONCATENATE("00244400438")</f>
        <v>00244400438</v>
      </c>
      <c r="N19" s="7" t="s">
        <v>75</v>
      </c>
      <c r="O19" s="7" t="s">
        <v>76</v>
      </c>
      <c r="P19" s="8">
        <v>44480</v>
      </c>
      <c r="Q19" s="7" t="s">
        <v>32</v>
      </c>
      <c r="R19" s="7" t="s">
        <v>77</v>
      </c>
      <c r="S19" s="7" t="s">
        <v>34</v>
      </c>
      <c r="T19" s="7"/>
      <c r="U19" s="7" t="s">
        <v>35</v>
      </c>
      <c r="V19" s="9">
        <v>16028.81</v>
      </c>
      <c r="W19" s="9">
        <v>6911.62</v>
      </c>
      <c r="X19" s="9">
        <v>6382.67</v>
      </c>
      <c r="Y19" s="7">
        <v>0</v>
      </c>
      <c r="Z19" s="9">
        <v>2734.52</v>
      </c>
    </row>
    <row r="20" spans="1:26" x14ac:dyDescent="0.35">
      <c r="A20" s="7" t="s">
        <v>27</v>
      </c>
      <c r="B20" s="7" t="s">
        <v>28</v>
      </c>
      <c r="C20" s="7" t="s">
        <v>43</v>
      </c>
      <c r="D20" s="7" t="s">
        <v>52</v>
      </c>
      <c r="E20" s="7" t="s">
        <v>29</v>
      </c>
      <c r="F20" s="7" t="s">
        <v>29</v>
      </c>
      <c r="G20" s="7">
        <v>2017</v>
      </c>
      <c r="H20" s="7" t="str">
        <f>CONCATENATE("14270268114")</f>
        <v>14270268114</v>
      </c>
      <c r="I20" s="7" t="s">
        <v>41</v>
      </c>
      <c r="J20" s="7" t="s">
        <v>31</v>
      </c>
      <c r="K20" s="7" t="str">
        <f>CONCATENATE("")</f>
        <v/>
      </c>
      <c r="L20" s="7" t="str">
        <f>CONCATENATE("4 4.4 4c")</f>
        <v>4 4.4 4c</v>
      </c>
      <c r="M20" s="7" t="str">
        <f>CONCATENATE("01987450440")</f>
        <v>01987450440</v>
      </c>
      <c r="N20" s="7" t="s">
        <v>78</v>
      </c>
      <c r="O20" s="7" t="s">
        <v>79</v>
      </c>
      <c r="P20" s="8">
        <v>44480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6545</v>
      </c>
      <c r="W20" s="9">
        <v>2822.2</v>
      </c>
      <c r="X20" s="9">
        <v>2606.2199999999998</v>
      </c>
      <c r="Y20" s="7">
        <v>0</v>
      </c>
      <c r="Z20" s="9">
        <v>1116.58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15177</vt:lpwstr>
  </property>
  <property fmtid="{D5CDD505-2E9C-101B-9397-08002B2CF9AE}" pid="4" name="OptimizationTime">
    <vt:lpwstr>20211013_1138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2021-10-13T08:56:48Z</dcterms:created>
  <dcterms:modified xsi:type="dcterms:W3CDTF">2021-10-13T08:57:39Z</dcterms:modified>
</cp:coreProperties>
</file>