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378\"/>
    </mc:Choice>
  </mc:AlternateContent>
  <xr:revisionPtr revIDLastSave="0" documentId="8_{0FAD84FF-A888-4DDF-8505-EC1EF4C172CE}" xr6:coauthVersionLast="45" xr6:coauthVersionMax="45" xr10:uidLastSave="{00000000-0000-0000-0000-000000000000}"/>
  <bookViews>
    <workbookView xWindow="-120" yWindow="-120" windowWidth="20730" windowHeight="11160" xr2:uid="{0803E1D1-51C6-4D22-B3EE-D975416AC3B3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" i="1" l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<sst xmlns="http://schemas.openxmlformats.org/spreadsheetml/2006/main" count="170" uniqueCount="62">
  <si>
    <t>Dettaglio Domande Pagabili Decreto 378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</si>
  <si>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</si>
  <si>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</si>
  <si>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</si>
  <si>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</si>
  <si>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</si>
  <si>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</si>
  <si>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</si>
  <si>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</si>
  <si>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</si>
  <si>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</si>
  <si>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</si>
  <si>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</si>
  <si>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</si>
  <si>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</si>
  <si>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</si>
  <si>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</si>
  <si>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</si>
  <si>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</si>
  <si>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</si>
  <si>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</si>
  <si>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</si>
  <si>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</si>
  <si>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</si>
  <si>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</si>
  <si>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</si>
  <si>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</si>
  <si>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</si>
  <si>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NO</t>
  </si>
  <si>
    <t>Nuova Programmazione</t>
  </si>
  <si>
    <t>In Liquidazione</t>
  </si>
  <si>
    <t>Saldo</t>
  </si>
  <si>
    <t>Co-Finanziato</t>
  </si>
  <si>
    <t>CAA CIA srl</t>
  </si>
  <si>
    <t>SI</t>
  </si>
  <si>
    <t>CAA Coldiretti srl</t>
  </si>
  <si>
    <t>CAA-CAF AGRI S.R.L.</t>
  </si>
  <si>
    <t>CAA AGRISERVIZI s.r.l.</t>
  </si>
  <si>
    <t>IN PROPRIO</t>
  </si>
  <si>
    <t>MARCHE</t>
  </si>
  <si>
    <t>SERV. DEC. AGRICOLTURA E ALIM. -ASCOLI PICENO</t>
  </si>
  <si>
    <t>SOCIETA' AGRICOLA ZU' ZU' DI ALESSIA E VALERIA DI NICOLO' SOCIETA' SEM</t>
  </si>
  <si>
    <t>SERV. DEC. AGRICOLTURA E ALIMENTAZIONE - PESARO</t>
  </si>
  <si>
    <t>CAA CIA - PESARO E URBINO - 005</t>
  </si>
  <si>
    <t>MELUCCI ALESSIA</t>
  </si>
  <si>
    <t>CAA AGRISERVIZI - LATINA - 001</t>
  </si>
  <si>
    <t>DI FELICE CLAUDIO</t>
  </si>
  <si>
    <t>CAA Coldiretti - FERMO - 001</t>
  </si>
  <si>
    <t>PULCINI ARDUINO</t>
  </si>
  <si>
    <t>TRAINI GRAZIELLA</t>
  </si>
  <si>
    <t>CAA CIA - ASCOLI PICENO - 006</t>
  </si>
  <si>
    <t>STRACCIA MARIO</t>
  </si>
  <si>
    <t>CAA CAF AGRI - FERMO - 222</t>
  </si>
  <si>
    <t>"AZIENDA AGRICOLA CRUCIANO" DI VILLA PATRIZIO E NORIS S.S.</t>
  </si>
  <si>
    <t>PIGNOTTI MANUELA</t>
  </si>
  <si>
    <t>CAA Coldiretti - PESARO E URBINO - 004</t>
  </si>
  <si>
    <t>CIACCI GIORGINA</t>
  </si>
  <si>
    <t>SERV. DEC. AGRICOLTURA E ALIM. - MACERATA</t>
  </si>
  <si>
    <t>CAA Coldiretti - MACERATA - 007</t>
  </si>
  <si>
    <t>LA QUERCIA DELLA MEMORIA DI DI LUCA F. &amp; C. SOC. AGR. SEMPL.</t>
  </si>
  <si>
    <t>SOCIETA' AGRICOLA COCCI GRIFONI LUIGI E GIOVANNI S.S.</t>
  </si>
  <si>
    <t>TAURUS S. S. AGRICOLA DI CAPITANI E. &amp;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</si>
</sst>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E4657-BE35-4973-9D5C-34BA6F5E7F5A}">
  <dimension ref="A1:Y15"/>
  <sheetViews>
    <sheetView showGridLines="0" tabSelected="1" workbookViewId="0">
      <selection activeCell="D4" sqref="D4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6.570312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3" width="17" bestFit="1" customWidth="1"/>
    <col min="14" max="14" width="36.5703125" bestFit="1" customWidth="1"/>
    <col min="15" max="15" width="13.14062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ht="24.75" x14ac:dyDescent="0.25">
      <c r="A4" s="5" t="s">
        <v>26</v>
      </c>
      <c r="B4" s="5" t="s">
        <v>27</v>
      </c>
      <c r="C4" s="5" t="s">
        <v>39</v>
      </c>
      <c r="D4" s="5" t="s">
        <v>40</v>
      </c>
      <c r="E4" s="5" t="s">
        <v>38</v>
      </c>
      <c r="F4" s="5" t="s">
        <v>38</v>
      </c>
      <c r="G4" s="5">
        <v>2019</v>
      </c>
      <c r="H4" s="5" t="str">
        <f>CONCATENATE("94241031155")</f>
        <v>94241031155</v>
      </c>
      <c r="I4" s="5" t="s">
        <v>28</v>
      </c>
      <c r="J4" s="5" t="s">
        <v>29</v>
      </c>
      <c r="K4" s="5" t="str">
        <f>CONCATENATE("")</f>
        <v/>
      </c>
      <c r="L4" s="5" t="str">
        <f>CONCATENATE("11 11.2 4b")</f>
        <v>11 11.2 4b</v>
      </c>
      <c r="M4" s="5" t="str">
        <f>CONCATENATE("02367910441")</f>
        <v>02367910441</v>
      </c>
      <c r="N4" s="5" t="s">
        <v>41</v>
      </c>
      <c r="O4" s="5"/>
      <c r="P4" s="6">
        <v>44004</v>
      </c>
      <c r="Q4" s="5" t="s">
        <v>30</v>
      </c>
      <c r="R4" s="5" t="s">
        <v>31</v>
      </c>
      <c r="S4" s="5" t="s">
        <v>32</v>
      </c>
      <c r="T4" s="5"/>
      <c r="U4" s="7">
        <v>2171.0300000000002</v>
      </c>
      <c r="V4" s="5">
        <v>936.15</v>
      </c>
      <c r="W4" s="5">
        <v>864.5</v>
      </c>
      <c r="X4" s="5">
        <v>0</v>
      </c>
      <c r="Y4" s="5">
        <v>370.38</v>
      </c>
    </row>
    <row r="5" spans="1:25" ht="24.75" x14ac:dyDescent="0.25">
      <c r="A5" s="5" t="s">
        <v>26</v>
      </c>
      <c r="B5" s="5" t="s">
        <v>27</v>
      </c>
      <c r="C5" s="5" t="s">
        <v>39</v>
      </c>
      <c r="D5" s="5" t="s">
        <v>42</v>
      </c>
      <c r="E5" s="5" t="s">
        <v>33</v>
      </c>
      <c r="F5" s="5" t="s">
        <v>43</v>
      </c>
      <c r="G5" s="5">
        <v>2019</v>
      </c>
      <c r="H5" s="5" t="str">
        <f>CONCATENATE("94241142622")</f>
        <v>94241142622</v>
      </c>
      <c r="I5" s="5" t="s">
        <v>28</v>
      </c>
      <c r="J5" s="5" t="s">
        <v>29</v>
      </c>
      <c r="K5" s="5" t="str">
        <f>CONCATENATE("")</f>
        <v/>
      </c>
      <c r="L5" s="5" t="str">
        <f>CONCATENATE("11 11.1 4b")</f>
        <v>11 11.1 4b</v>
      </c>
      <c r="M5" s="5" t="str">
        <f>CONCATENATE("MLCLSS99B54D488C")</f>
        <v>MLCLSS99B54D488C</v>
      </c>
      <c r="N5" s="5" t="s">
        <v>44</v>
      </c>
      <c r="O5" s="5"/>
      <c r="P5" s="6">
        <v>44004</v>
      </c>
      <c r="Q5" s="5" t="s">
        <v>30</v>
      </c>
      <c r="R5" s="5" t="s">
        <v>31</v>
      </c>
      <c r="S5" s="5" t="s">
        <v>32</v>
      </c>
      <c r="T5" s="5"/>
      <c r="U5" s="7">
        <v>2883.29</v>
      </c>
      <c r="V5" s="7">
        <v>1243.27</v>
      </c>
      <c r="W5" s="7">
        <v>1148.1300000000001</v>
      </c>
      <c r="X5" s="5">
        <v>0</v>
      </c>
      <c r="Y5" s="5">
        <v>491.89</v>
      </c>
    </row>
    <row r="6" spans="1:25" ht="24.75" x14ac:dyDescent="0.25">
      <c r="A6" s="5" t="s">
        <v>26</v>
      </c>
      <c r="B6" s="5" t="s">
        <v>27</v>
      </c>
      <c r="C6" s="5" t="s">
        <v>39</v>
      </c>
      <c r="D6" s="5" t="s">
        <v>40</v>
      </c>
      <c r="E6" s="5" t="s">
        <v>37</v>
      </c>
      <c r="F6" s="5" t="s">
        <v>45</v>
      </c>
      <c r="G6" s="5">
        <v>2019</v>
      </c>
      <c r="H6" s="5" t="str">
        <f>CONCATENATE("94241050031")</f>
        <v>94241050031</v>
      </c>
      <c r="I6" s="5" t="s">
        <v>28</v>
      </c>
      <c r="J6" s="5" t="s">
        <v>29</v>
      </c>
      <c r="K6" s="5" t="str">
        <f>CONCATENATE("")</f>
        <v/>
      </c>
      <c r="L6" s="5" t="str">
        <f>CONCATENATE("11 11.2 4b")</f>
        <v>11 11.2 4b</v>
      </c>
      <c r="M6" s="5" t="str">
        <f>CONCATENATE("DFLCLD83L07H769P")</f>
        <v>DFLCLD83L07H769P</v>
      </c>
      <c r="N6" s="5" t="s">
        <v>46</v>
      </c>
      <c r="O6" s="5"/>
      <c r="P6" s="6">
        <v>44004</v>
      </c>
      <c r="Q6" s="5" t="s">
        <v>30</v>
      </c>
      <c r="R6" s="5" t="s">
        <v>31</v>
      </c>
      <c r="S6" s="5" t="s">
        <v>32</v>
      </c>
      <c r="T6" s="5"/>
      <c r="U6" s="7">
        <v>4885.5200000000004</v>
      </c>
      <c r="V6" s="7">
        <v>2106.64</v>
      </c>
      <c r="W6" s="7">
        <v>1945.41</v>
      </c>
      <c r="X6" s="5">
        <v>0</v>
      </c>
      <c r="Y6" s="5">
        <v>833.47</v>
      </c>
    </row>
    <row r="7" spans="1:25" ht="24.75" x14ac:dyDescent="0.25">
      <c r="A7" s="5" t="s">
        <v>26</v>
      </c>
      <c r="B7" s="5" t="s">
        <v>27</v>
      </c>
      <c r="C7" s="5" t="s">
        <v>39</v>
      </c>
      <c r="D7" s="5" t="s">
        <v>40</v>
      </c>
      <c r="E7" s="5" t="s">
        <v>35</v>
      </c>
      <c r="F7" s="5" t="s">
        <v>47</v>
      </c>
      <c r="G7" s="5">
        <v>2019</v>
      </c>
      <c r="H7" s="5" t="str">
        <f>CONCATENATE("94240864143")</f>
        <v>94240864143</v>
      </c>
      <c r="I7" s="5" t="s">
        <v>28</v>
      </c>
      <c r="J7" s="5" t="s">
        <v>29</v>
      </c>
      <c r="K7" s="5" t="str">
        <f>CONCATENATE("")</f>
        <v/>
      </c>
      <c r="L7" s="5" t="str">
        <f>CONCATENATE("10 10.1 4b")</f>
        <v>10 10.1 4b</v>
      </c>
      <c r="M7" s="5" t="str">
        <f>CONCATENATE("PLCRDN64C05G516Y")</f>
        <v>PLCRDN64C05G516Y</v>
      </c>
      <c r="N7" s="5" t="s">
        <v>48</v>
      </c>
      <c r="O7" s="5"/>
      <c r="P7" s="6">
        <v>44004</v>
      </c>
      <c r="Q7" s="5" t="s">
        <v>30</v>
      </c>
      <c r="R7" s="5" t="s">
        <v>31</v>
      </c>
      <c r="S7" s="5" t="s">
        <v>32</v>
      </c>
      <c r="T7" s="5"/>
      <c r="U7" s="5">
        <v>713.94</v>
      </c>
      <c r="V7" s="5">
        <v>307.85000000000002</v>
      </c>
      <c r="W7" s="5">
        <v>284.29000000000002</v>
      </c>
      <c r="X7" s="5">
        <v>0</v>
      </c>
      <c r="Y7" s="5">
        <v>121.8</v>
      </c>
    </row>
    <row r="8" spans="1:25" ht="24.75" x14ac:dyDescent="0.25">
      <c r="A8" s="5" t="s">
        <v>26</v>
      </c>
      <c r="B8" s="5" t="s">
        <v>27</v>
      </c>
      <c r="C8" s="5" t="s">
        <v>39</v>
      </c>
      <c r="D8" s="5" t="s">
        <v>40</v>
      </c>
      <c r="E8" s="5" t="s">
        <v>35</v>
      </c>
      <c r="F8" s="5" t="s">
        <v>47</v>
      </c>
      <c r="G8" s="5">
        <v>2019</v>
      </c>
      <c r="H8" s="5" t="str">
        <f>CONCATENATE("94240953680")</f>
        <v>94240953680</v>
      </c>
      <c r="I8" s="5" t="s">
        <v>34</v>
      </c>
      <c r="J8" s="5" t="s">
        <v>29</v>
      </c>
      <c r="K8" s="5" t="str">
        <f>CONCATENATE("")</f>
        <v/>
      </c>
      <c r="L8" s="5" t="str">
        <f>CONCATENATE("10 10.1 4b")</f>
        <v>10 10.1 4b</v>
      </c>
      <c r="M8" s="5" t="str">
        <f>CONCATENATE("TRNGZL54T48H588K")</f>
        <v>TRNGZL54T48H588K</v>
      </c>
      <c r="N8" s="5" t="s">
        <v>49</v>
      </c>
      <c r="O8" s="5"/>
      <c r="P8" s="6">
        <v>44004</v>
      </c>
      <c r="Q8" s="5" t="s">
        <v>30</v>
      </c>
      <c r="R8" s="5" t="s">
        <v>31</v>
      </c>
      <c r="S8" s="5" t="s">
        <v>32</v>
      </c>
      <c r="T8" s="5"/>
      <c r="U8" s="7">
        <v>2910.82</v>
      </c>
      <c r="V8" s="7">
        <v>1255.1500000000001</v>
      </c>
      <c r="W8" s="7">
        <v>1159.0899999999999</v>
      </c>
      <c r="X8" s="5">
        <v>0</v>
      </c>
      <c r="Y8" s="5">
        <v>496.58</v>
      </c>
    </row>
    <row r="9" spans="1:25" ht="24.75" x14ac:dyDescent="0.25">
      <c r="A9" s="5" t="s">
        <v>26</v>
      </c>
      <c r="B9" s="5" t="s">
        <v>27</v>
      </c>
      <c r="C9" s="5" t="s">
        <v>39</v>
      </c>
      <c r="D9" s="5" t="s">
        <v>40</v>
      </c>
      <c r="E9" s="5" t="s">
        <v>33</v>
      </c>
      <c r="F9" s="5" t="s">
        <v>50</v>
      </c>
      <c r="G9" s="5">
        <v>2019</v>
      </c>
      <c r="H9" s="5" t="str">
        <f>CONCATENATE("94241100661")</f>
        <v>94241100661</v>
      </c>
      <c r="I9" s="5" t="s">
        <v>28</v>
      </c>
      <c r="J9" s="5" t="s">
        <v>29</v>
      </c>
      <c r="K9" s="5" t="str">
        <f>CONCATENATE("")</f>
        <v/>
      </c>
      <c r="L9" s="5" t="str">
        <f>CONCATENATE("10 10.1 4b")</f>
        <v>10 10.1 4b</v>
      </c>
      <c r="M9" s="5" t="str">
        <f>CONCATENATE("STRMRA57T12H321L")</f>
        <v>STRMRA57T12H321L</v>
      </c>
      <c r="N9" s="5" t="s">
        <v>51</v>
      </c>
      <c r="O9" s="5"/>
      <c r="P9" s="6">
        <v>44004</v>
      </c>
      <c r="Q9" s="5" t="s">
        <v>30</v>
      </c>
      <c r="R9" s="5" t="s">
        <v>31</v>
      </c>
      <c r="S9" s="5" t="s">
        <v>32</v>
      </c>
      <c r="T9" s="5"/>
      <c r="U9" s="5">
        <v>446.64</v>
      </c>
      <c r="V9" s="5">
        <v>192.59</v>
      </c>
      <c r="W9" s="5">
        <v>177.85</v>
      </c>
      <c r="X9" s="5">
        <v>0</v>
      </c>
      <c r="Y9" s="5">
        <v>76.2</v>
      </c>
    </row>
    <row r="10" spans="1:25" ht="24.75" x14ac:dyDescent="0.25">
      <c r="A10" s="5" t="s">
        <v>26</v>
      </c>
      <c r="B10" s="5" t="s">
        <v>27</v>
      </c>
      <c r="C10" s="5" t="s">
        <v>39</v>
      </c>
      <c r="D10" s="5" t="s">
        <v>40</v>
      </c>
      <c r="E10" s="5" t="s">
        <v>36</v>
      </c>
      <c r="F10" s="5" t="s">
        <v>52</v>
      </c>
      <c r="G10" s="5">
        <v>2019</v>
      </c>
      <c r="H10" s="5" t="str">
        <f>CONCATENATE("94240264435")</f>
        <v>94240264435</v>
      </c>
      <c r="I10" s="5" t="s">
        <v>28</v>
      </c>
      <c r="J10" s="5" t="s">
        <v>29</v>
      </c>
      <c r="K10" s="5" t="str">
        <f>CONCATENATE("")</f>
        <v/>
      </c>
      <c r="L10" s="5" t="str">
        <f>CONCATENATE("10 10.1 4b")</f>
        <v>10 10.1 4b</v>
      </c>
      <c r="M10" s="5" t="str">
        <f>CONCATENATE("01925420448")</f>
        <v>01925420448</v>
      </c>
      <c r="N10" s="5" t="s">
        <v>53</v>
      </c>
      <c r="O10" s="5"/>
      <c r="P10" s="6">
        <v>44004</v>
      </c>
      <c r="Q10" s="5" t="s">
        <v>30</v>
      </c>
      <c r="R10" s="5" t="s">
        <v>31</v>
      </c>
      <c r="S10" s="5" t="s">
        <v>32</v>
      </c>
      <c r="T10" s="5"/>
      <c r="U10" s="5">
        <v>356.6</v>
      </c>
      <c r="V10" s="5">
        <v>153.77000000000001</v>
      </c>
      <c r="W10" s="5">
        <v>142</v>
      </c>
      <c r="X10" s="5">
        <v>0</v>
      </c>
      <c r="Y10" s="5">
        <v>60.83</v>
      </c>
    </row>
    <row r="11" spans="1:25" ht="24.75" x14ac:dyDescent="0.25">
      <c r="A11" s="5" t="s">
        <v>26</v>
      </c>
      <c r="B11" s="5" t="s">
        <v>27</v>
      </c>
      <c r="C11" s="5" t="s">
        <v>39</v>
      </c>
      <c r="D11" s="5" t="s">
        <v>40</v>
      </c>
      <c r="E11" s="5" t="s">
        <v>38</v>
      </c>
      <c r="F11" s="5" t="s">
        <v>38</v>
      </c>
      <c r="G11" s="5">
        <v>2019</v>
      </c>
      <c r="H11" s="5" t="str">
        <f>CONCATENATE("94241000879")</f>
        <v>94241000879</v>
      </c>
      <c r="I11" s="5" t="s">
        <v>28</v>
      </c>
      <c r="J11" s="5" t="s">
        <v>29</v>
      </c>
      <c r="K11" s="5" t="str">
        <f>CONCATENATE("")</f>
        <v/>
      </c>
      <c r="L11" s="5" t="str">
        <f>CONCATENATE("10 10.1 4b")</f>
        <v>10 10.1 4b</v>
      </c>
      <c r="M11" s="5" t="str">
        <f>CONCATENATE("PGNMNL77M68H769I")</f>
        <v>PGNMNL77M68H769I</v>
      </c>
      <c r="N11" s="5" t="s">
        <v>54</v>
      </c>
      <c r="O11" s="5"/>
      <c r="P11" s="6">
        <v>44004</v>
      </c>
      <c r="Q11" s="5" t="s">
        <v>30</v>
      </c>
      <c r="R11" s="5" t="s">
        <v>31</v>
      </c>
      <c r="S11" s="5" t="s">
        <v>32</v>
      </c>
      <c r="T11" s="5"/>
      <c r="U11" s="5">
        <v>76.150000000000006</v>
      </c>
      <c r="V11" s="5">
        <v>32.840000000000003</v>
      </c>
      <c r="W11" s="5">
        <v>30.32</v>
      </c>
      <c r="X11" s="5">
        <v>0</v>
      </c>
      <c r="Y11" s="5">
        <v>12.99</v>
      </c>
    </row>
    <row r="12" spans="1:25" ht="24.75" x14ac:dyDescent="0.25">
      <c r="A12" s="5" t="s">
        <v>26</v>
      </c>
      <c r="B12" s="5" t="s">
        <v>27</v>
      </c>
      <c r="C12" s="5" t="s">
        <v>39</v>
      </c>
      <c r="D12" s="5" t="s">
        <v>42</v>
      </c>
      <c r="E12" s="5" t="s">
        <v>35</v>
      </c>
      <c r="F12" s="5" t="s">
        <v>55</v>
      </c>
      <c r="G12" s="5">
        <v>2019</v>
      </c>
      <c r="H12" s="5" t="str">
        <f>CONCATENATE("94240570062")</f>
        <v>94240570062</v>
      </c>
      <c r="I12" s="5" t="s">
        <v>28</v>
      </c>
      <c r="J12" s="5" t="s">
        <v>29</v>
      </c>
      <c r="K12" s="5" t="str">
        <f>CONCATENATE("")</f>
        <v/>
      </c>
      <c r="L12" s="5" t="str">
        <f>CONCATENATE("11 11.2 4b")</f>
        <v>11 11.2 4b</v>
      </c>
      <c r="M12" s="5" t="str">
        <f>CONCATENATE("CCCGGN68P50I459R")</f>
        <v>CCCGGN68P50I459R</v>
      </c>
      <c r="N12" s="5" t="s">
        <v>56</v>
      </c>
      <c r="O12" s="5"/>
      <c r="P12" s="6">
        <v>44004</v>
      </c>
      <c r="Q12" s="5" t="s">
        <v>30</v>
      </c>
      <c r="R12" s="5" t="s">
        <v>31</v>
      </c>
      <c r="S12" s="5" t="s">
        <v>32</v>
      </c>
      <c r="T12" s="5"/>
      <c r="U12" s="7">
        <v>22444.91</v>
      </c>
      <c r="V12" s="7">
        <v>9678.25</v>
      </c>
      <c r="W12" s="7">
        <v>8937.56</v>
      </c>
      <c r="X12" s="5">
        <v>0</v>
      </c>
      <c r="Y12" s="7">
        <v>3829.1</v>
      </c>
    </row>
    <row r="13" spans="1:25" ht="24.75" x14ac:dyDescent="0.25">
      <c r="A13" s="5" t="s">
        <v>26</v>
      </c>
      <c r="B13" s="5" t="s">
        <v>27</v>
      </c>
      <c r="C13" s="5" t="s">
        <v>39</v>
      </c>
      <c r="D13" s="5" t="s">
        <v>57</v>
      </c>
      <c r="E13" s="5" t="s">
        <v>35</v>
      </c>
      <c r="F13" s="5" t="s">
        <v>58</v>
      </c>
      <c r="G13" s="5">
        <v>2019</v>
      </c>
      <c r="H13" s="5" t="str">
        <f>CONCATENATE("94241150419")</f>
        <v>94241150419</v>
      </c>
      <c r="I13" s="5" t="s">
        <v>28</v>
      </c>
      <c r="J13" s="5" t="s">
        <v>29</v>
      </c>
      <c r="K13" s="5" t="str">
        <f>CONCATENATE("")</f>
        <v/>
      </c>
      <c r="L13" s="5" t="str">
        <f>CONCATENATE("11 11.2 4b")</f>
        <v>11 11.2 4b</v>
      </c>
      <c r="M13" s="5" t="str">
        <f>CONCATENATE("01644070433")</f>
        <v>01644070433</v>
      </c>
      <c r="N13" s="5" t="s">
        <v>59</v>
      </c>
      <c r="O13" s="5"/>
      <c r="P13" s="6">
        <v>44004</v>
      </c>
      <c r="Q13" s="5" t="s">
        <v>30</v>
      </c>
      <c r="R13" s="5" t="s">
        <v>31</v>
      </c>
      <c r="S13" s="5" t="s">
        <v>32</v>
      </c>
      <c r="T13" s="5"/>
      <c r="U13" s="5">
        <v>145.38</v>
      </c>
      <c r="V13" s="5">
        <v>62.69</v>
      </c>
      <c r="W13" s="5">
        <v>57.89</v>
      </c>
      <c r="X13" s="5">
        <v>0</v>
      </c>
      <c r="Y13" s="5">
        <v>24.8</v>
      </c>
    </row>
    <row r="14" spans="1:25" ht="24.75" x14ac:dyDescent="0.25">
      <c r="A14" s="5" t="s">
        <v>26</v>
      </c>
      <c r="B14" s="5" t="s">
        <v>27</v>
      </c>
      <c r="C14" s="5" t="s">
        <v>39</v>
      </c>
      <c r="D14" s="5" t="s">
        <v>40</v>
      </c>
      <c r="E14" s="5" t="s">
        <v>38</v>
      </c>
      <c r="F14" s="5" t="s">
        <v>38</v>
      </c>
      <c r="G14" s="5">
        <v>2019</v>
      </c>
      <c r="H14" s="5" t="str">
        <f>CONCATENATE("94240730831")</f>
        <v>94240730831</v>
      </c>
      <c r="I14" s="5" t="s">
        <v>28</v>
      </c>
      <c r="J14" s="5" t="s">
        <v>29</v>
      </c>
      <c r="K14" s="5" t="str">
        <f>CONCATENATE("")</f>
        <v/>
      </c>
      <c r="L14" s="5" t="str">
        <f>CONCATENATE("11 11.2 4b")</f>
        <v>11 11.2 4b</v>
      </c>
      <c r="M14" s="5" t="str">
        <f>CONCATENATE("00125960443")</f>
        <v>00125960443</v>
      </c>
      <c r="N14" s="5" t="s">
        <v>60</v>
      </c>
      <c r="O14" s="5"/>
      <c r="P14" s="6">
        <v>44004</v>
      </c>
      <c r="Q14" s="5" t="s">
        <v>30</v>
      </c>
      <c r="R14" s="5" t="s">
        <v>31</v>
      </c>
      <c r="S14" s="5" t="s">
        <v>32</v>
      </c>
      <c r="T14" s="5"/>
      <c r="U14" s="5">
        <v>211.08</v>
      </c>
      <c r="V14" s="5">
        <v>91.02</v>
      </c>
      <c r="W14" s="5">
        <v>84.05</v>
      </c>
      <c r="X14" s="5">
        <v>0</v>
      </c>
      <c r="Y14" s="5">
        <v>36.01</v>
      </c>
    </row>
    <row r="15" spans="1:25" ht="24.75" x14ac:dyDescent="0.25">
      <c r="A15" s="5" t="s">
        <v>26</v>
      </c>
      <c r="B15" s="5" t="s">
        <v>27</v>
      </c>
      <c r="C15" s="5" t="s">
        <v>39</v>
      </c>
      <c r="D15" s="5" t="s">
        <v>40</v>
      </c>
      <c r="E15" s="5" t="s">
        <v>38</v>
      </c>
      <c r="F15" s="5" t="s">
        <v>38</v>
      </c>
      <c r="G15" s="5">
        <v>2019</v>
      </c>
      <c r="H15" s="5" t="str">
        <f>CONCATENATE("94241043697")</f>
        <v>94241043697</v>
      </c>
      <c r="I15" s="5" t="s">
        <v>28</v>
      </c>
      <c r="J15" s="5" t="s">
        <v>29</v>
      </c>
      <c r="K15" s="5" t="str">
        <f>CONCATENATE("")</f>
        <v/>
      </c>
      <c r="L15" s="5" t="str">
        <f>CONCATENATE("11 11.2 4b")</f>
        <v>11 11.2 4b</v>
      </c>
      <c r="M15" s="5" t="str">
        <f>CONCATENATE("01875750448")</f>
        <v>01875750448</v>
      </c>
      <c r="N15" s="5" t="s">
        <v>61</v>
      </c>
      <c r="O15" s="5"/>
      <c r="P15" s="6">
        <v>44004</v>
      </c>
      <c r="Q15" s="5" t="s">
        <v>30</v>
      </c>
      <c r="R15" s="5" t="s">
        <v>31</v>
      </c>
      <c r="S15" s="5" t="s">
        <v>32</v>
      </c>
      <c r="T15" s="5"/>
      <c r="U15" s="7">
        <v>4285.7299999999996</v>
      </c>
      <c r="V15" s="7">
        <v>1848.01</v>
      </c>
      <c r="W15" s="7">
        <v>1706.58</v>
      </c>
      <c r="X15" s="5">
        <v>0</v>
      </c>
      <c r="Y15" s="5">
        <v>731.14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2020-06-29T22:32:29Z</dcterms:created>
  <dcterms:modified xsi:type="dcterms:W3CDTF">2020-06-29T22:35:32Z</dcterms:modified>
</cp:coreProperties>
</file>