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76\"/>
    </mc:Choice>
  </mc:AlternateContent>
  <xr:revisionPtr revIDLastSave="0" documentId="8_{C81A83BB-9E45-4A41-B12A-802380352101}" xr6:coauthVersionLast="45" xr6:coauthVersionMax="45" xr10:uidLastSave="{00000000-0000-0000-0000-000000000000}"/>
  <bookViews>
    <workbookView xWindow="-120" yWindow="-120" windowWidth="20730" windowHeight="11160" xr2:uid="{9B4631A3-E8B9-4FC9-9DD0-90C9714BC5E6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1" l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<sst xmlns="http://schemas.openxmlformats.org/spreadsheetml/2006/main" count="158" uniqueCount="60">
  <si>
    <t>Dettaglio Domande Pagabili Decreto 376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</si>
  <si>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</si>
  <si>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</si>
  <si>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</si>
  <si>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</si>
  <si>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</si>
  <si>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</si>
  <si>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</si>
  <si>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</si>
  <si>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</si>
  <si>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</si>
  <si>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</si>
  <si>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</si>
  <si>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</si>
  <si>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</si>
  <si>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</si>
  <si>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</si>
  <si>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</si>
  <si>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</si>
  <si>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</si>
  <si>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</si>
  <si>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</si>
  <si>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</si>
  <si>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</si>
  <si>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</si>
  <si>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</si>
  <si>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</si>
  <si>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</si>
  <si>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</si>
  <si>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Nuova Programmazione</t>
  </si>
  <si>
    <t>In Liquidazione</t>
  </si>
  <si>
    <t>Saldo</t>
  </si>
  <si>
    <t>Co-Finanziato</t>
  </si>
  <si>
    <t>CAA LiberiAgricoltori srl già CAA AGCI srl</t>
  </si>
  <si>
    <t>NO</t>
  </si>
  <si>
    <t>CAA Confagricoltura srl</t>
  </si>
  <si>
    <t>CAA Coldiretti - ASCOLI PICENO - 010</t>
  </si>
  <si>
    <t>MARCHE</t>
  </si>
  <si>
    <t>SERV. DEC. AGRICOLTURA E ALIM. - MACERATA</t>
  </si>
  <si>
    <t>CAA Coldiretti - MACERATA - 007</t>
  </si>
  <si>
    <t>CICCONI ILARIA</t>
  </si>
  <si>
    <t>SERV. DEC. AGRICOLTURA E ALIM. -ASCOLI PICENO</t>
  </si>
  <si>
    <t>CONTI DOMENICO</t>
  </si>
  <si>
    <t>CAA Confagricoltura - ASCOLI PICENO - 001</t>
  </si>
  <si>
    <t>ALESIANI MARIA</t>
  </si>
  <si>
    <t>CAA Coldiretti - MACERATA - 017</t>
  </si>
  <si>
    <t>FAINELLI ANTONIO</t>
  </si>
  <si>
    <t>CAA LiberiAgricoltori - MACERATA - 005</t>
  </si>
  <si>
    <t>MARAVIGLIA ALBERTO</t>
  </si>
  <si>
    <t>SERV. DEC. AGRICOLTURA E ALIMENTAZIONE - PESARO</t>
  </si>
  <si>
    <t>CAA Coldiretti - PESARO E URBINO - 013</t>
  </si>
  <si>
    <t>PUGNALI GIOVANNI</t>
  </si>
  <si>
    <t>SOCIETA' AGRICOLA CARDINALI S.S.</t>
  </si>
  <si>
    <t>CAA Confagricoltura - PERUGIA - 002</t>
  </si>
  <si>
    <t>ZUCCHINI GIOVANNI ANTONIO</t>
  </si>
  <si>
    <t>SEPI FORTUNATO</t>
  </si>
  <si>
    <t>SOCIETA' AGRICOLA LA RINASCITA DI BONIFAZI BARBARA E C. S.S.</t>
  </si>
  <si>
    <t>SERV. DEC. AGRICOLTURA E ALIMENTAZIONE - ANCONA</t>
  </si>
  <si>
    <t>CAA Coldiretti - ANCONA - 002</t>
  </si>
  <si>
    <t>CORSO 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</si>
</sst>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0D05C-0348-49B0-9A5E-4F67B1C374B0}">
  <dimension ref="A1:Y14"/>
  <sheetViews>
    <sheetView showGridLines="0" tabSelected="1" workbookViewId="0">
      <selection activeCell="F20" sqref="F20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4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.28515625" bestFit="1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x14ac:dyDescent="0.25">
      <c r="A4" s="5" t="s">
        <v>26</v>
      </c>
      <c r="B4" s="5" t="s">
        <v>27</v>
      </c>
      <c r="C4" s="5" t="s">
        <v>37</v>
      </c>
      <c r="D4" s="5" t="s">
        <v>38</v>
      </c>
      <c r="E4" s="5" t="s">
        <v>28</v>
      </c>
      <c r="F4" s="5" t="s">
        <v>39</v>
      </c>
      <c r="G4" s="5">
        <v>2019</v>
      </c>
      <c r="H4" s="5" t="str">
        <f>CONCATENATE("94210849041")</f>
        <v>94210849041</v>
      </c>
      <c r="I4" s="5" t="s">
        <v>34</v>
      </c>
      <c r="J4" s="5" t="s">
        <v>29</v>
      </c>
      <c r="K4" s="5" t="str">
        <f>CONCATENATE("")</f>
        <v/>
      </c>
      <c r="L4" s="5" t="str">
        <f>CONCATENATE("13 13.1 4a")</f>
        <v>13 13.1 4a</v>
      </c>
      <c r="M4" s="5" t="str">
        <f>CONCATENATE("CCCLRI98R53I156M")</f>
        <v>CCCLRI98R53I156M</v>
      </c>
      <c r="N4" s="5" t="s">
        <v>40</v>
      </c>
      <c r="O4" s="5"/>
      <c r="P4" s="6">
        <v>43998</v>
      </c>
      <c r="Q4" s="5" t="s">
        <v>30</v>
      </c>
      <c r="R4" s="5" t="s">
        <v>31</v>
      </c>
      <c r="S4" s="5" t="s">
        <v>32</v>
      </c>
      <c r="T4" s="5"/>
      <c r="U4" s="5">
        <v>577.28</v>
      </c>
      <c r="V4" s="5">
        <v>248.92</v>
      </c>
      <c r="W4" s="5">
        <v>229.87</v>
      </c>
      <c r="X4" s="5">
        <v>0</v>
      </c>
      <c r="Y4" s="5">
        <v>98.49</v>
      </c>
    </row>
    <row r="5" spans="1:25" ht="24.75" x14ac:dyDescent="0.25">
      <c r="A5" s="5" t="s">
        <v>26</v>
      </c>
      <c r="B5" s="5" t="s">
        <v>27</v>
      </c>
      <c r="C5" s="5" t="s">
        <v>37</v>
      </c>
      <c r="D5" s="5" t="s">
        <v>41</v>
      </c>
      <c r="E5" s="5" t="s">
        <v>28</v>
      </c>
      <c r="F5" s="5" t="s">
        <v>36</v>
      </c>
      <c r="G5" s="5">
        <v>2019</v>
      </c>
      <c r="H5" s="5" t="str">
        <f>CONCATENATE("94210772649")</f>
        <v>94210772649</v>
      </c>
      <c r="I5" s="5" t="s">
        <v>34</v>
      </c>
      <c r="J5" s="5" t="s">
        <v>29</v>
      </c>
      <c r="K5" s="5" t="str">
        <f>CONCATENATE("")</f>
        <v/>
      </c>
      <c r="L5" s="5" t="str">
        <f>CONCATENATE("13 13.1 4a")</f>
        <v>13 13.1 4a</v>
      </c>
      <c r="M5" s="5" t="str">
        <f>CONCATENATE("CNTDNC63L23F509X")</f>
        <v>CNTDNC63L23F509X</v>
      </c>
      <c r="N5" s="5" t="s">
        <v>42</v>
      </c>
      <c r="O5" s="5"/>
      <c r="P5" s="6">
        <v>43998</v>
      </c>
      <c r="Q5" s="5" t="s">
        <v>30</v>
      </c>
      <c r="R5" s="5" t="s">
        <v>31</v>
      </c>
      <c r="S5" s="5" t="s">
        <v>32</v>
      </c>
      <c r="T5" s="5"/>
      <c r="U5" s="5">
        <v>765.1</v>
      </c>
      <c r="V5" s="5">
        <v>329.91</v>
      </c>
      <c r="W5" s="5">
        <v>304.66000000000003</v>
      </c>
      <c r="X5" s="5">
        <v>0</v>
      </c>
      <c r="Y5" s="5">
        <v>130.53</v>
      </c>
    </row>
    <row r="6" spans="1:25" ht="24.75" x14ac:dyDescent="0.25">
      <c r="A6" s="5" t="s">
        <v>26</v>
      </c>
      <c r="B6" s="5" t="s">
        <v>27</v>
      </c>
      <c r="C6" s="5" t="s">
        <v>37</v>
      </c>
      <c r="D6" s="5" t="s">
        <v>41</v>
      </c>
      <c r="E6" s="5" t="s">
        <v>35</v>
      </c>
      <c r="F6" s="5" t="s">
        <v>43</v>
      </c>
      <c r="G6" s="5">
        <v>2019</v>
      </c>
      <c r="H6" s="5" t="str">
        <f>CONCATENATE("94210737568")</f>
        <v>94210737568</v>
      </c>
      <c r="I6" s="5" t="s">
        <v>34</v>
      </c>
      <c r="J6" s="5" t="s">
        <v>29</v>
      </c>
      <c r="K6" s="5" t="str">
        <f>CONCATENATE("")</f>
        <v/>
      </c>
      <c r="L6" s="5" t="str">
        <f>CONCATENATE("13 13.1 4a")</f>
        <v>13 13.1 4a</v>
      </c>
      <c r="M6" s="5" t="str">
        <f>CONCATENATE("LSNMRA46T60F493Y")</f>
        <v>LSNMRA46T60F493Y</v>
      </c>
      <c r="N6" s="5" t="s">
        <v>44</v>
      </c>
      <c r="O6" s="5"/>
      <c r="P6" s="6">
        <v>43998</v>
      </c>
      <c r="Q6" s="5" t="s">
        <v>30</v>
      </c>
      <c r="R6" s="5" t="s">
        <v>31</v>
      </c>
      <c r="S6" s="5" t="s">
        <v>32</v>
      </c>
      <c r="T6" s="5"/>
      <c r="U6" s="7">
        <v>2336.58</v>
      </c>
      <c r="V6" s="7">
        <v>1007.53</v>
      </c>
      <c r="W6" s="5">
        <v>930.43</v>
      </c>
      <c r="X6" s="5">
        <v>0</v>
      </c>
      <c r="Y6" s="5">
        <v>398.62</v>
      </c>
    </row>
    <row r="7" spans="1:25" x14ac:dyDescent="0.25">
      <c r="A7" s="5" t="s">
        <v>26</v>
      </c>
      <c r="B7" s="5" t="s">
        <v>27</v>
      </c>
      <c r="C7" s="5" t="s">
        <v>37</v>
      </c>
      <c r="D7" s="5" t="s">
        <v>38</v>
      </c>
      <c r="E7" s="5" t="s">
        <v>28</v>
      </c>
      <c r="F7" s="5" t="s">
        <v>45</v>
      </c>
      <c r="G7" s="5">
        <v>2019</v>
      </c>
      <c r="H7" s="5" t="str">
        <f>CONCATENATE("94210470129")</f>
        <v>94210470129</v>
      </c>
      <c r="I7" s="5" t="s">
        <v>34</v>
      </c>
      <c r="J7" s="5" t="s">
        <v>29</v>
      </c>
      <c r="K7" s="5" t="str">
        <f>CONCATENATE("")</f>
        <v/>
      </c>
      <c r="L7" s="5" t="str">
        <f>CONCATENATE("13 13.1 4a")</f>
        <v>13 13.1 4a</v>
      </c>
      <c r="M7" s="5" t="str">
        <f>CONCATENATE("FNLNTN76S08A271G")</f>
        <v>FNLNTN76S08A271G</v>
      </c>
      <c r="N7" s="5" t="s">
        <v>46</v>
      </c>
      <c r="O7" s="5"/>
      <c r="P7" s="6">
        <v>43998</v>
      </c>
      <c r="Q7" s="5" t="s">
        <v>30</v>
      </c>
      <c r="R7" s="5" t="s">
        <v>31</v>
      </c>
      <c r="S7" s="5" t="s">
        <v>32</v>
      </c>
      <c r="T7" s="5"/>
      <c r="U7" s="5">
        <v>326.95999999999998</v>
      </c>
      <c r="V7" s="5">
        <v>140.99</v>
      </c>
      <c r="W7" s="5">
        <v>130.19999999999999</v>
      </c>
      <c r="X7" s="5">
        <v>0</v>
      </c>
      <c r="Y7" s="5">
        <v>55.77</v>
      </c>
    </row>
    <row r="8" spans="1:25" x14ac:dyDescent="0.25">
      <c r="A8" s="5" t="s">
        <v>26</v>
      </c>
      <c r="B8" s="5" t="s">
        <v>27</v>
      </c>
      <c r="C8" s="5" t="s">
        <v>37</v>
      </c>
      <c r="D8" s="5" t="s">
        <v>38</v>
      </c>
      <c r="E8" s="5" t="s">
        <v>33</v>
      </c>
      <c r="F8" s="5" t="s">
        <v>47</v>
      </c>
      <c r="G8" s="5">
        <v>2019</v>
      </c>
      <c r="H8" s="5" t="str">
        <f>CONCATENATE("94210739978")</f>
        <v>94210739978</v>
      </c>
      <c r="I8" s="5" t="s">
        <v>34</v>
      </c>
      <c r="J8" s="5" t="s">
        <v>29</v>
      </c>
      <c r="K8" s="5" t="str">
        <f>CONCATENATE("")</f>
        <v/>
      </c>
      <c r="L8" s="5" t="str">
        <f>CONCATENATE("13 13.1 4a")</f>
        <v>13 13.1 4a</v>
      </c>
      <c r="M8" s="5" t="str">
        <f>CONCATENATE("MRVLRT59S27B474G")</f>
        <v>MRVLRT59S27B474G</v>
      </c>
      <c r="N8" s="5" t="s">
        <v>48</v>
      </c>
      <c r="O8" s="5"/>
      <c r="P8" s="6">
        <v>43998</v>
      </c>
      <c r="Q8" s="5" t="s">
        <v>30</v>
      </c>
      <c r="R8" s="5" t="s">
        <v>31</v>
      </c>
      <c r="S8" s="5" t="s">
        <v>32</v>
      </c>
      <c r="T8" s="5"/>
      <c r="U8" s="5">
        <v>39.880000000000003</v>
      </c>
      <c r="V8" s="5">
        <v>17.2</v>
      </c>
      <c r="W8" s="5">
        <v>15.88</v>
      </c>
      <c r="X8" s="5">
        <v>0</v>
      </c>
      <c r="Y8" s="5">
        <v>6.8</v>
      </c>
    </row>
    <row r="9" spans="1:25" ht="24.75" x14ac:dyDescent="0.25">
      <c r="A9" s="5" t="s">
        <v>26</v>
      </c>
      <c r="B9" s="5" t="s">
        <v>27</v>
      </c>
      <c r="C9" s="5" t="s">
        <v>37</v>
      </c>
      <c r="D9" s="5" t="s">
        <v>49</v>
      </c>
      <c r="E9" s="5" t="s">
        <v>28</v>
      </c>
      <c r="F9" s="5" t="s">
        <v>50</v>
      </c>
      <c r="G9" s="5">
        <v>2019</v>
      </c>
      <c r="H9" s="5" t="str">
        <f>CONCATENATE("94210361765")</f>
        <v>94210361765</v>
      </c>
      <c r="I9" s="5" t="s">
        <v>34</v>
      </c>
      <c r="J9" s="5" t="s">
        <v>29</v>
      </c>
      <c r="K9" s="5" t="str">
        <f>CONCATENATE("")</f>
        <v/>
      </c>
      <c r="L9" s="5" t="str">
        <f>CONCATENATE("13 13.1 4a")</f>
        <v>13 13.1 4a</v>
      </c>
      <c r="M9" s="5" t="str">
        <f>CONCATENATE("PGNGNN41R05D749O")</f>
        <v>PGNGNN41R05D749O</v>
      </c>
      <c r="N9" s="5" t="s">
        <v>51</v>
      </c>
      <c r="O9" s="5"/>
      <c r="P9" s="6">
        <v>43998</v>
      </c>
      <c r="Q9" s="5" t="s">
        <v>30</v>
      </c>
      <c r="R9" s="5" t="s">
        <v>31</v>
      </c>
      <c r="S9" s="5" t="s">
        <v>32</v>
      </c>
      <c r="T9" s="5"/>
      <c r="U9" s="5">
        <v>92.5</v>
      </c>
      <c r="V9" s="5">
        <v>39.89</v>
      </c>
      <c r="W9" s="5">
        <v>36.83</v>
      </c>
      <c r="X9" s="5">
        <v>0</v>
      </c>
      <c r="Y9" s="5">
        <v>15.78</v>
      </c>
    </row>
    <row r="10" spans="1:25" x14ac:dyDescent="0.25">
      <c r="A10" s="5" t="s">
        <v>26</v>
      </c>
      <c r="B10" s="5" t="s">
        <v>27</v>
      </c>
      <c r="C10" s="5" t="s">
        <v>37</v>
      </c>
      <c r="D10" s="5" t="s">
        <v>38</v>
      </c>
      <c r="E10" s="5" t="s">
        <v>28</v>
      </c>
      <c r="F10" s="5" t="s">
        <v>39</v>
      </c>
      <c r="G10" s="5">
        <v>2019</v>
      </c>
      <c r="H10" s="5" t="str">
        <f>CONCATENATE("94210648732")</f>
        <v>94210648732</v>
      </c>
      <c r="I10" s="5" t="s">
        <v>34</v>
      </c>
      <c r="J10" s="5" t="s">
        <v>29</v>
      </c>
      <c r="K10" s="5" t="str">
        <f>CONCATENATE("")</f>
        <v/>
      </c>
      <c r="L10" s="5" t="str">
        <f>CONCATENATE("13 13.1 4a")</f>
        <v>13 13.1 4a</v>
      </c>
      <c r="M10" s="5" t="str">
        <f>CONCATENATE("00399060433")</f>
        <v>00399060433</v>
      </c>
      <c r="N10" s="5" t="s">
        <v>52</v>
      </c>
      <c r="O10" s="5"/>
      <c r="P10" s="6">
        <v>43998</v>
      </c>
      <c r="Q10" s="5" t="s">
        <v>30</v>
      </c>
      <c r="R10" s="5" t="s">
        <v>31</v>
      </c>
      <c r="S10" s="5" t="s">
        <v>32</v>
      </c>
      <c r="T10" s="5"/>
      <c r="U10" s="7">
        <v>3542.04</v>
      </c>
      <c r="V10" s="7">
        <v>1527.33</v>
      </c>
      <c r="W10" s="7">
        <v>1410.44</v>
      </c>
      <c r="X10" s="5">
        <v>0</v>
      </c>
      <c r="Y10" s="5">
        <v>604.27</v>
      </c>
    </row>
    <row r="11" spans="1:25" x14ac:dyDescent="0.25">
      <c r="A11" s="5" t="s">
        <v>26</v>
      </c>
      <c r="B11" s="5" t="s">
        <v>27</v>
      </c>
      <c r="C11" s="5" t="s">
        <v>37</v>
      </c>
      <c r="D11" s="5" t="s">
        <v>38</v>
      </c>
      <c r="E11" s="5" t="s">
        <v>35</v>
      </c>
      <c r="F11" s="5" t="s">
        <v>53</v>
      </c>
      <c r="G11" s="5">
        <v>2019</v>
      </c>
      <c r="H11" s="5" t="str">
        <f>CONCATENATE("94210721612")</f>
        <v>94210721612</v>
      </c>
      <c r="I11" s="5" t="s">
        <v>34</v>
      </c>
      <c r="J11" s="5" t="s">
        <v>29</v>
      </c>
      <c r="K11" s="5" t="str">
        <f>CONCATENATE("")</f>
        <v/>
      </c>
      <c r="L11" s="5" t="str">
        <f>CONCATENATE("13 13.1 4a")</f>
        <v>13 13.1 4a</v>
      </c>
      <c r="M11" s="5" t="str">
        <f>CONCATENATE("ZCCGNN55P03B474T")</f>
        <v>ZCCGNN55P03B474T</v>
      </c>
      <c r="N11" s="5" t="s">
        <v>54</v>
      </c>
      <c r="O11" s="5"/>
      <c r="P11" s="6">
        <v>43998</v>
      </c>
      <c r="Q11" s="5" t="s">
        <v>30</v>
      </c>
      <c r="R11" s="5" t="s">
        <v>31</v>
      </c>
      <c r="S11" s="5" t="s">
        <v>32</v>
      </c>
      <c r="T11" s="5"/>
      <c r="U11" s="5">
        <v>241.44</v>
      </c>
      <c r="V11" s="5">
        <v>104.11</v>
      </c>
      <c r="W11" s="5">
        <v>96.14</v>
      </c>
      <c r="X11" s="5">
        <v>0</v>
      </c>
      <c r="Y11" s="5">
        <v>41.19</v>
      </c>
    </row>
    <row r="12" spans="1:25" x14ac:dyDescent="0.25">
      <c r="A12" s="5" t="s">
        <v>26</v>
      </c>
      <c r="B12" s="5" t="s">
        <v>27</v>
      </c>
      <c r="C12" s="5" t="s">
        <v>37</v>
      </c>
      <c r="D12" s="5" t="s">
        <v>38</v>
      </c>
      <c r="E12" s="5" t="s">
        <v>28</v>
      </c>
      <c r="F12" s="5" t="s">
        <v>45</v>
      </c>
      <c r="G12" s="5">
        <v>2019</v>
      </c>
      <c r="H12" s="5" t="str">
        <f>CONCATENATE("94210293976")</f>
        <v>94210293976</v>
      </c>
      <c r="I12" s="5" t="s">
        <v>34</v>
      </c>
      <c r="J12" s="5" t="s">
        <v>29</v>
      </c>
      <c r="K12" s="5" t="str">
        <f>CONCATENATE("")</f>
        <v/>
      </c>
      <c r="L12" s="5" t="str">
        <f>CONCATENATE("13 13.1 4a")</f>
        <v>13 13.1 4a</v>
      </c>
      <c r="M12" s="5" t="str">
        <f>CONCATENATE("SPEFTN65D21M078G")</f>
        <v>SPEFTN65D21M078G</v>
      </c>
      <c r="N12" s="5" t="s">
        <v>55</v>
      </c>
      <c r="O12" s="5"/>
      <c r="P12" s="6">
        <v>43998</v>
      </c>
      <c r="Q12" s="5" t="s">
        <v>30</v>
      </c>
      <c r="R12" s="5" t="s">
        <v>31</v>
      </c>
      <c r="S12" s="5" t="s">
        <v>32</v>
      </c>
      <c r="T12" s="5"/>
      <c r="U12" s="5">
        <v>142.38999999999999</v>
      </c>
      <c r="V12" s="5">
        <v>61.4</v>
      </c>
      <c r="W12" s="5">
        <v>56.7</v>
      </c>
      <c r="X12" s="5">
        <v>0</v>
      </c>
      <c r="Y12" s="5">
        <v>24.29</v>
      </c>
    </row>
    <row r="13" spans="1:25" ht="24.75" x14ac:dyDescent="0.25">
      <c r="A13" s="5" t="s">
        <v>26</v>
      </c>
      <c r="B13" s="5" t="s">
        <v>27</v>
      </c>
      <c r="C13" s="5" t="s">
        <v>37</v>
      </c>
      <c r="D13" s="5" t="s">
        <v>38</v>
      </c>
      <c r="E13" s="5" t="s">
        <v>28</v>
      </c>
      <c r="F13" s="5" t="s">
        <v>45</v>
      </c>
      <c r="G13" s="5">
        <v>2019</v>
      </c>
      <c r="H13" s="5" t="str">
        <f>CONCATENATE("94210049147")</f>
        <v>94210049147</v>
      </c>
      <c r="I13" s="5" t="s">
        <v>34</v>
      </c>
      <c r="J13" s="5" t="s">
        <v>29</v>
      </c>
      <c r="K13" s="5" t="str">
        <f>CONCATENATE("")</f>
        <v/>
      </c>
      <c r="L13" s="5" t="str">
        <f>CONCATENATE("13 13.1 4a")</f>
        <v>13 13.1 4a</v>
      </c>
      <c r="M13" s="5" t="str">
        <f>CONCATENATE("01945770434")</f>
        <v>01945770434</v>
      </c>
      <c r="N13" s="5" t="s">
        <v>56</v>
      </c>
      <c r="O13" s="5"/>
      <c r="P13" s="6">
        <v>43998</v>
      </c>
      <c r="Q13" s="5" t="s">
        <v>30</v>
      </c>
      <c r="R13" s="5" t="s">
        <v>31</v>
      </c>
      <c r="S13" s="5" t="s">
        <v>32</v>
      </c>
      <c r="T13" s="5"/>
      <c r="U13" s="5">
        <v>96.01</v>
      </c>
      <c r="V13" s="5">
        <v>41.4</v>
      </c>
      <c r="W13" s="5">
        <v>38.229999999999997</v>
      </c>
      <c r="X13" s="5">
        <v>0</v>
      </c>
      <c r="Y13" s="5">
        <v>16.38</v>
      </c>
    </row>
    <row r="14" spans="1:25" ht="24.75" x14ac:dyDescent="0.25">
      <c r="A14" s="5" t="s">
        <v>26</v>
      </c>
      <c r="B14" s="5" t="s">
        <v>27</v>
      </c>
      <c r="C14" s="5" t="s">
        <v>37</v>
      </c>
      <c r="D14" s="5" t="s">
        <v>57</v>
      </c>
      <c r="E14" s="5" t="s">
        <v>28</v>
      </c>
      <c r="F14" s="5" t="s">
        <v>58</v>
      </c>
      <c r="G14" s="5">
        <v>2019</v>
      </c>
      <c r="H14" s="5" t="str">
        <f>CONCATENATE("94210573849")</f>
        <v>94210573849</v>
      </c>
      <c r="I14" s="5" t="s">
        <v>34</v>
      </c>
      <c r="J14" s="5" t="s">
        <v>29</v>
      </c>
      <c r="K14" s="5" t="str">
        <f>CONCATENATE("")</f>
        <v/>
      </c>
      <c r="L14" s="5" t="str">
        <f>CONCATENATE("13 13.1 4a")</f>
        <v>13 13.1 4a</v>
      </c>
      <c r="M14" s="5" t="str">
        <f>CONCATENATE("CRSNLL47D28D965T")</f>
        <v>CRSNLL47D28D965T</v>
      </c>
      <c r="N14" s="5" t="s">
        <v>59</v>
      </c>
      <c r="O14" s="5"/>
      <c r="P14" s="6">
        <v>43998</v>
      </c>
      <c r="Q14" s="5" t="s">
        <v>30</v>
      </c>
      <c r="R14" s="5" t="s">
        <v>31</v>
      </c>
      <c r="S14" s="5" t="s">
        <v>32</v>
      </c>
      <c r="T14" s="5"/>
      <c r="U14" s="5">
        <v>13.44</v>
      </c>
      <c r="V14" s="5">
        <v>5.8</v>
      </c>
      <c r="W14" s="5">
        <v>5.35</v>
      </c>
      <c r="X14" s="5">
        <v>0</v>
      </c>
      <c r="Y14" s="5">
        <v>2.29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2020-06-29T21:57:43Z</dcterms:created>
  <dcterms:modified xsi:type="dcterms:W3CDTF">2020-06-29T21:58:31Z</dcterms:modified>
</cp:coreProperties>
</file>